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D:\OTHERS\Private\"/>
    </mc:Choice>
  </mc:AlternateContent>
  <xr:revisionPtr revIDLastSave="0" documentId="13_ncr:1_{A81FF4FC-EFDD-4EB8-9ACD-52B635F08CA9}" xr6:coauthVersionLast="34" xr6:coauthVersionMax="34" xr10:uidLastSave="{00000000-0000-0000-0000-000000000000}"/>
  <bookViews>
    <workbookView xWindow="0" yWindow="0" windowWidth="20400" windowHeight="7248" xr2:uid="{00000000-000D-0000-FFFF-FFFF00000000}"/>
  </bookViews>
  <sheets>
    <sheet name="Itinerary"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E35" i="1" l="1"/>
  <c r="E33" i="1"/>
  <c r="E34" i="1"/>
  <c r="E32" i="1"/>
  <c r="E31" i="1"/>
  <c r="E29" i="1"/>
  <c r="E10" i="1"/>
  <c r="E9" i="1"/>
  <c r="E15" i="1" l="1"/>
  <c r="E13" i="1" l="1"/>
  <c r="E27" i="1"/>
  <c r="E23" i="1"/>
  <c r="D42" i="1" l="1"/>
  <c r="G38" i="1"/>
  <c r="D41" i="1" s="1"/>
  <c r="E38" i="1" l="1"/>
  <c r="D40" i="1"/>
  <c r="D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Merry</author>
  </authors>
  <commentList>
    <comment ref="E15" authorId="0" shapeId="0" xr:uid="{4F49BCF8-7A8D-47A4-ADBD-7E09EA6672FA}">
      <text>
        <r>
          <rPr>
            <b/>
            <sz val="9"/>
            <color indexed="81"/>
            <rFont val="Tahoma"/>
            <charset val="1"/>
          </rPr>
          <t>Merry:</t>
        </r>
        <r>
          <rPr>
            <sz val="9"/>
            <color indexed="81"/>
            <rFont val="Tahoma"/>
            <charset val="1"/>
          </rPr>
          <t xml:space="preserve">
for 5 days till 18th</t>
        </r>
      </text>
    </comment>
    <comment ref="F23" authorId="0" shapeId="0" xr:uid="{E2E6CBFE-03B7-4354-9AB4-0E81B3F5F96B}">
      <text>
        <r>
          <rPr>
            <b/>
            <sz val="9"/>
            <color indexed="81"/>
            <rFont val="Tahoma"/>
            <charset val="1"/>
          </rPr>
          <t>Merry:</t>
        </r>
        <r>
          <rPr>
            <sz val="9"/>
            <color indexed="81"/>
            <rFont val="Tahoma"/>
            <charset val="1"/>
          </rPr>
          <t xml:space="preserve">
1 CAD = 11,010.86 </t>
        </r>
      </text>
    </comment>
  </commentList>
</comments>
</file>

<file path=xl/sharedStrings.xml><?xml version="1.0" encoding="utf-8"?>
<sst xmlns="http://schemas.openxmlformats.org/spreadsheetml/2006/main" count="70" uniqueCount="70">
  <si>
    <t>Note</t>
  </si>
  <si>
    <t>Date</t>
  </si>
  <si>
    <t>ETD</t>
  </si>
  <si>
    <t>ETA</t>
  </si>
  <si>
    <t>Km</t>
  </si>
  <si>
    <t>Open Hours</t>
  </si>
  <si>
    <t>Additional KM +/-</t>
  </si>
  <si>
    <t>Meals</t>
  </si>
  <si>
    <t>Total Budget</t>
  </si>
  <si>
    <t>1 CAD =</t>
  </si>
  <si>
    <t>Arriving in Vancouver</t>
  </si>
  <si>
    <t>CAD</t>
  </si>
  <si>
    <t>Stay a night in Banff</t>
  </si>
  <si>
    <t>CAD/L</t>
  </si>
  <si>
    <t>CAD/meal</t>
  </si>
  <si>
    <t>Public Transport, Hotel + Entrance Fee</t>
  </si>
  <si>
    <t>Family/Group – up to seven people arriving in a single vehicle in a national park</t>
  </si>
  <si>
    <t>Surprise Corner</t>
  </si>
  <si>
    <t>As you drive the Tunnel Mountain road from town, you get to Surprise Corner where it opens up suddenly and you can see the Banff Springs Hotel on your right. Drive down Banff Ave. towards the Bow River, turn left at CIBC Bank (located on the left) onto Buffalo Street. You will see the parking space just after view opens up. You can park your car there and then cross the road to go up to the platform of view point. Be careful crossing the road as not all traffic is stopping at this location and are carrying through onwards up Tunnel Mountain or down to the town of Banff.</t>
  </si>
  <si>
    <t>Vermillion Lakes</t>
  </si>
  <si>
    <t>Stay 1 night at Lake Louise</t>
  </si>
  <si>
    <t>Drive to Moraine Lakes</t>
  </si>
  <si>
    <t>Drive to Lake Minnewanka Scenic Drive</t>
  </si>
  <si>
    <t>Banff National Park</t>
  </si>
  <si>
    <t xml:space="preserve">About 3.5 miles down this scenic drive is the Two Jack Lake Campground. A little farther up the road is the Two Jack Lake Picnic Site. Across Two Jack Lake is one of the most recognizable peaks in the world – Mount Rundle. There are a number of fantastic places to take pictures from the shoreline but my favorite is just to the right of the parking lot with a nice view of Mount Rundle and an island that can be used as the foreground for the image. If you go to the left of the parking lot there is a smaller island can be used as foreground interest as well. Additionally, depending on the water level in the lake during your visit there is a handful of rocks near the shoreline that also make for an interesting composition. </t>
  </si>
  <si>
    <t>Tunnel Mountain Viewpoint</t>
  </si>
  <si>
    <t>parking lot on the right side of the road that leads to a nearby viewpoint which is an easy place to get out and take a couple pictures of Mount Rundle across the Bow Valley.</t>
  </si>
  <si>
    <t>Hoodoos Viewpoint</t>
  </si>
  <si>
    <t>On way back to city</t>
  </si>
  <si>
    <t>An hour drive, Take Highway 1A (scenic drive called the Bow Valley Parkway). Stop at Johnston Canyon and Castle Junction/Castle Mountain Bridge</t>
  </si>
  <si>
    <t>Lake Louise</t>
  </si>
  <si>
    <t>Drive to Bow Lake, Peyto Lake</t>
  </si>
  <si>
    <t>Stay 2 nights in Jasper</t>
  </si>
  <si>
    <t>Colombia Icefield</t>
  </si>
  <si>
    <t xml:space="preserve">Maline Canyon </t>
  </si>
  <si>
    <t>Stay a night in the airport</t>
  </si>
  <si>
    <t>Flight to Calgary</t>
  </si>
  <si>
    <t>Rent a Car</t>
  </si>
  <si>
    <t>Pick up Henny @airport</t>
  </si>
  <si>
    <t xml:space="preserve">Waterton National Park • Cameron Falls • Red Rock Canyon • Buffalo Paddock </t>
  </si>
  <si>
    <t>Fligh CGK - SIN</t>
  </si>
  <si>
    <t>One day in Waterton</t>
  </si>
  <si>
    <t>Inns of Banff @Superior Limited View Room. Free cancellation 9 June (Agoda)</t>
  </si>
  <si>
    <t>One bedroom suite @Paradise Lodge and Bungalows free cancellation by 30th May (booking.com)</t>
  </si>
  <si>
    <t>2 night in Standard Room with 2 queen beds @Maligne Lodge</t>
  </si>
  <si>
    <t>IDR/person</t>
  </si>
  <si>
    <t>Stay 1 Night in Calgary</t>
  </si>
  <si>
    <t>Stay in Two bed Suite @Nuvo Hotel Suites, breakfast included, free cancellation till 10 Jun 18. Parking 10 CAD/night</t>
  </si>
  <si>
    <t>Drive to Waterton</t>
  </si>
  <si>
    <t>Stay 2 nights in Waterton</t>
  </si>
  <si>
    <t>Bayshore Inn Resort and Spa in Double Room with Two Queen Beds(1st Night), Queen Room with Two Queen Beds and Lakefront View (2nd Night)</t>
  </si>
  <si>
    <t>Fuel Usage: +/- 13.8 L / 100km</t>
  </si>
  <si>
    <t>Ranchland Inn</t>
  </si>
  <si>
    <t>Petrol</t>
  </si>
  <si>
    <t>Flight SG - JKT</t>
  </si>
  <si>
    <t xml:space="preserve">Entrance Fee 7.8 CAD/person/day (for 2 days) </t>
  </si>
  <si>
    <t>Drive to Vancouver -Stop in Kamloops</t>
  </si>
  <si>
    <t>Stay 1 night in Kamloops</t>
  </si>
  <si>
    <t>Return Car and all by walking distance - Gastown Clock</t>
  </si>
  <si>
    <t xml:space="preserve">Arrive in Vancouver </t>
  </si>
  <si>
    <t>Stay 1 night in Vancouver</t>
  </si>
  <si>
    <t>HI Central Vancouver</t>
  </si>
  <si>
    <t>Bus to Whistler</t>
  </si>
  <si>
    <t>Wait next to Hyatt by Pacific Coach</t>
  </si>
  <si>
    <t>Stay 2 nights in Whistler</t>
  </si>
  <si>
    <t>Gondola to Mountain</t>
  </si>
  <si>
    <t>1 day pass for gondola and sight seeing to top of Blackcomb Mountain</t>
  </si>
  <si>
    <t xml:space="preserve">2 nights @Aava Whistler Hotel </t>
  </si>
  <si>
    <t>Bus Whistler to Airport</t>
  </si>
  <si>
    <t>Pacific Coach buy in website, can pick up in hotel (drag down option) if more than 24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</si>
</sst>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_);_(* \(#,##0.0\);_(* &quot;-&quot;??_);_(@_)"/>
    <numFmt numFmtId="166" formatCode="[$-409]h:mm\ AM/PM;@"/>
    <numFmt numFmtId="167" formatCode="_-* #,##0.00_-;\-* #,##0.00_-;_-* &quot;-&quot;_-;_-@_-"/>
    <numFmt numFmtId="168" formatCode="_(* #,##0.0000_);_(* \(#,##0.0000\);_(* &quot;-&quot;??_);_(@_)"/>
  </numFmts>
  <fonts count="9" x14ac:knownFonts="1">
    <font>
      <sz val="11"/>
      <color theme="1"/>
      <name val="Calibri"/>
      <family val="2"/>
      <charset val="1"/>
      <scheme val="minor"/>
    </font>
    <font>
      <sz val="11"/>
      <color theme="1"/>
      <name val="Calibri"/>
      <family val="2"/>
      <charset val="1"/>
      <scheme val="minor"/>
    </font>
    <font>
      <sz val="10"/>
      <color theme="1"/>
      <name val="Trebuchet MS"/>
      <family val="2"/>
    </font>
    <font>
      <u/>
      <sz val="11"/>
      <color theme="10"/>
      <name val="Calibri"/>
      <family val="2"/>
      <scheme val="minor"/>
    </font>
    <font>
      <sz val="10"/>
      <name val="Trebuchet MS"/>
      <family val="2"/>
    </font>
    <font>
      <sz val="10"/>
      <color rgb="FFFF0000"/>
      <name val="Trebuchet MS"/>
      <family val="2"/>
    </font>
    <font>
      <u/>
      <sz val="10"/>
      <color theme="10"/>
      <name val="Trebuchet MS"/>
      <family val="2"/>
    </font>
    <font>
      <sz val="9"/>
      <color indexed="81"/>
      <name val="Tahoma"/>
      <charset val="1"/>
    </font>
    <font>
      <b/>
      <sz val="9"/>
      <color indexed="81"/>
      <name val="Tahoma"/>
      <charset val="1"/>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style="hair">
        <color auto="1"/>
      </top>
      <bottom style="double">
        <color indexed="64"/>
      </bottom>
      <diagonal/>
    </border>
    <border>
      <left style="thin">
        <color auto="1"/>
      </left>
      <right style="thin">
        <color auto="1"/>
      </right>
      <top style="double">
        <color indexed="64"/>
      </top>
      <bottom/>
      <diagonal/>
    </border>
    <border>
      <left/>
      <right style="thin">
        <color auto="1"/>
      </right>
      <top style="double">
        <color indexed="64"/>
      </top>
      <bottom style="hair">
        <color auto="1"/>
      </bottom>
      <diagonal/>
    </border>
    <border>
      <left/>
      <right style="thin">
        <color auto="1"/>
      </right>
      <top style="hair">
        <color indexed="64"/>
      </top>
      <bottom style="hair">
        <color auto="1"/>
      </bottom>
      <diagonal/>
    </border>
    <border>
      <left style="thin">
        <color auto="1"/>
      </left>
      <right style="thin">
        <color auto="1"/>
      </right>
      <top/>
      <bottom style="hair">
        <color auto="1"/>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cellStyleXfs>
  <cellXfs count="10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164" fontId="2" fillId="0" borderId="0" xfId="1" applyNumberFormat="1" applyFont="1" applyFill="1" applyAlignment="1">
      <alignment horizontal="left" vertical="center"/>
    </xf>
    <xf numFmtId="164" fontId="2" fillId="0" borderId="0" xfId="1" applyNumberFormat="1" applyFont="1" applyFill="1" applyAlignment="1">
      <alignment vertical="center"/>
    </xf>
    <xf numFmtId="164" fontId="2" fillId="0" borderId="0" xfId="1" applyNumberFormat="1" applyFont="1" applyAlignment="1">
      <alignment vertical="center"/>
    </xf>
    <xf numFmtId="164" fontId="2" fillId="0" borderId="0" xfId="1" applyNumberFormat="1" applyFont="1" applyAlignment="1">
      <alignment vertical="center" wrapText="1"/>
    </xf>
    <xf numFmtId="165" fontId="2" fillId="0" borderId="0" xfId="1" applyNumberFormat="1" applyFont="1" applyAlignment="1">
      <alignment vertical="center"/>
    </xf>
    <xf numFmtId="165" fontId="2" fillId="0" borderId="0" xfId="1" applyNumberFormat="1" applyFont="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164" fontId="2" fillId="0" borderId="1" xfId="1" applyNumberFormat="1" applyFont="1" applyFill="1" applyBorder="1" applyAlignment="1">
      <alignment horizontal="center" vertical="center"/>
    </xf>
    <xf numFmtId="164" fontId="2" fillId="0" borderId="1" xfId="1" applyNumberFormat="1" applyFont="1" applyBorder="1" applyAlignment="1">
      <alignment horizontal="center" vertical="center"/>
    </xf>
    <xf numFmtId="164" fontId="2" fillId="0" borderId="1" xfId="1" applyNumberFormat="1" applyFont="1" applyBorder="1" applyAlignment="1">
      <alignment horizontal="center" vertical="center" wrapText="1"/>
    </xf>
    <xf numFmtId="15" fontId="2" fillId="0" borderId="2" xfId="0" applyNumberFormat="1" applyFont="1" applyBorder="1" applyAlignment="1">
      <alignment vertical="center"/>
    </xf>
    <xf numFmtId="166" fontId="2" fillId="0" borderId="2" xfId="0" applyNumberFormat="1" applyFont="1" applyFill="1" applyBorder="1" applyAlignment="1">
      <alignment horizontal="center" vertical="center"/>
    </xf>
    <xf numFmtId="0" fontId="2" fillId="0" borderId="2" xfId="0" applyFont="1" applyFill="1" applyBorder="1" applyAlignment="1">
      <alignment vertical="center" wrapText="1"/>
    </xf>
    <xf numFmtId="164" fontId="2" fillId="0" borderId="2" xfId="1" applyNumberFormat="1" applyFont="1" applyFill="1" applyBorder="1" applyAlignment="1">
      <alignment vertical="center"/>
    </xf>
    <xf numFmtId="164" fontId="2" fillId="0" borderId="2" xfId="1" applyNumberFormat="1" applyFont="1" applyFill="1" applyBorder="1" applyAlignment="1">
      <alignment vertical="center" wrapText="1"/>
    </xf>
    <xf numFmtId="15" fontId="2" fillId="0" borderId="3" xfId="0" applyNumberFormat="1" applyFont="1" applyBorder="1" applyAlignment="1">
      <alignment vertical="center"/>
    </xf>
    <xf numFmtId="166" fontId="2" fillId="0" borderId="3" xfId="0" applyNumberFormat="1" applyFont="1" applyFill="1" applyBorder="1" applyAlignment="1">
      <alignment horizontal="center" vertical="center"/>
    </xf>
    <xf numFmtId="164" fontId="2" fillId="0" borderId="3" xfId="1" applyNumberFormat="1" applyFont="1" applyFill="1" applyBorder="1" applyAlignment="1">
      <alignment vertical="center"/>
    </xf>
    <xf numFmtId="164" fontId="2" fillId="0" borderId="3" xfId="1" applyNumberFormat="1" applyFont="1" applyFill="1" applyBorder="1" applyAlignment="1">
      <alignment vertical="center" wrapText="1"/>
    </xf>
    <xf numFmtId="0" fontId="2" fillId="0" borderId="3" xfId="0" applyFont="1" applyFill="1" applyBorder="1" applyAlignment="1">
      <alignment vertical="center" wrapText="1"/>
    </xf>
    <xf numFmtId="15" fontId="2" fillId="0" borderId="4" xfId="0" applyNumberFormat="1" applyFont="1" applyBorder="1" applyAlignment="1">
      <alignment vertical="center"/>
    </xf>
    <xf numFmtId="166" fontId="2" fillId="0" borderId="4" xfId="0" applyNumberFormat="1" applyFont="1" applyFill="1" applyBorder="1" applyAlignment="1">
      <alignment horizontal="center" vertical="center"/>
    </xf>
    <xf numFmtId="0" fontId="2" fillId="0" borderId="4" xfId="0" applyFont="1" applyFill="1" applyBorder="1" applyAlignment="1">
      <alignment vertical="center" wrapText="1"/>
    </xf>
    <xf numFmtId="164" fontId="2" fillId="0" borderId="4" xfId="1" applyNumberFormat="1" applyFont="1" applyFill="1" applyBorder="1" applyAlignment="1">
      <alignment vertical="center"/>
    </xf>
    <xf numFmtId="164" fontId="2" fillId="0" borderId="4" xfId="1" applyNumberFormat="1" applyFont="1" applyFill="1" applyBorder="1" applyAlignment="1">
      <alignment vertical="center" wrapText="1"/>
    </xf>
    <xf numFmtId="15" fontId="2" fillId="0" borderId="5" xfId="0" applyNumberFormat="1" applyFont="1" applyBorder="1" applyAlignment="1">
      <alignment vertical="center"/>
    </xf>
    <xf numFmtId="166" fontId="2" fillId="0" borderId="5" xfId="0" applyNumberFormat="1" applyFont="1" applyFill="1" applyBorder="1" applyAlignment="1">
      <alignment horizontal="center" vertical="center"/>
    </xf>
    <xf numFmtId="0" fontId="2" fillId="0" borderId="5" xfId="0" applyFont="1" applyFill="1" applyBorder="1" applyAlignment="1">
      <alignment vertical="center" wrapText="1"/>
    </xf>
    <xf numFmtId="164" fontId="2" fillId="0" borderId="5" xfId="1" applyNumberFormat="1" applyFont="1" applyFill="1" applyBorder="1" applyAlignment="1">
      <alignment vertical="center"/>
    </xf>
    <xf numFmtId="164" fontId="2" fillId="0" borderId="5" xfId="1" applyNumberFormat="1" applyFont="1" applyFill="1" applyBorder="1" applyAlignment="1">
      <alignment vertical="center" wrapText="1"/>
    </xf>
    <xf numFmtId="0" fontId="4" fillId="0" borderId="0" xfId="3" applyFont="1" applyFill="1" applyAlignment="1">
      <alignment vertical="center"/>
    </xf>
    <xf numFmtId="15" fontId="2" fillId="0" borderId="6" xfId="0" applyNumberFormat="1" applyFont="1" applyBorder="1" applyAlignment="1">
      <alignment vertical="center"/>
    </xf>
    <xf numFmtId="166" fontId="2" fillId="0" borderId="6" xfId="0" applyNumberFormat="1" applyFont="1" applyFill="1" applyBorder="1" applyAlignment="1">
      <alignment horizontal="center" vertical="center"/>
    </xf>
    <xf numFmtId="0" fontId="2" fillId="0" borderId="6" xfId="0" applyFont="1" applyFill="1" applyBorder="1" applyAlignment="1">
      <alignment vertical="center" wrapText="1"/>
    </xf>
    <xf numFmtId="164" fontId="2" fillId="0" borderId="6" xfId="1" applyNumberFormat="1" applyFont="1" applyFill="1" applyBorder="1" applyAlignment="1">
      <alignment vertical="center"/>
    </xf>
    <xf numFmtId="164" fontId="2" fillId="0" borderId="6" xfId="1" applyNumberFormat="1" applyFont="1" applyFill="1" applyBorder="1" applyAlignment="1">
      <alignment vertical="center" wrapText="1"/>
    </xf>
    <xf numFmtId="15" fontId="2" fillId="0" borderId="7" xfId="0" applyNumberFormat="1" applyFont="1" applyBorder="1" applyAlignment="1">
      <alignment vertical="center"/>
    </xf>
    <xf numFmtId="166" fontId="2" fillId="0" borderId="7" xfId="0" applyNumberFormat="1" applyFont="1" applyFill="1" applyBorder="1" applyAlignment="1">
      <alignment horizontal="center" vertical="center"/>
    </xf>
    <xf numFmtId="0" fontId="2" fillId="0" borderId="7" xfId="0" applyFont="1" applyFill="1" applyBorder="1" applyAlignment="1">
      <alignment vertical="center"/>
    </xf>
    <xf numFmtId="164" fontId="2" fillId="0" borderId="7" xfId="1" applyNumberFormat="1" applyFont="1" applyFill="1" applyBorder="1" applyAlignment="1">
      <alignment vertical="center"/>
    </xf>
    <xf numFmtId="164" fontId="2" fillId="0" borderId="7" xfId="1" applyNumberFormat="1" applyFont="1" applyFill="1" applyBorder="1" applyAlignment="1">
      <alignment vertical="center" wrapText="1"/>
    </xf>
    <xf numFmtId="0" fontId="2" fillId="0" borderId="7" xfId="0" applyFont="1" applyFill="1" applyBorder="1" applyAlignment="1">
      <alignment vertical="center" wrapText="1"/>
    </xf>
    <xf numFmtId="0" fontId="5" fillId="0" borderId="0" xfId="0" applyFont="1" applyAlignment="1">
      <alignment vertical="center"/>
    </xf>
    <xf numFmtId="166" fontId="2" fillId="0" borderId="5" xfId="0" applyNumberFormat="1" applyFont="1" applyBorder="1" applyAlignment="1">
      <alignment horizontal="center" vertical="center"/>
    </xf>
    <xf numFmtId="164" fontId="2" fillId="0" borderId="5" xfId="1" applyNumberFormat="1" applyFont="1" applyBorder="1" applyAlignment="1">
      <alignment vertical="center"/>
    </xf>
    <xf numFmtId="164" fontId="2" fillId="0" borderId="5" xfId="1" applyNumberFormat="1" applyFont="1" applyBorder="1" applyAlignment="1">
      <alignment vertical="center" wrapText="1"/>
    </xf>
    <xf numFmtId="0" fontId="6" fillId="0" borderId="5" xfId="3" applyFont="1" applyBorder="1" applyAlignment="1">
      <alignment vertical="center" wrapText="1"/>
    </xf>
    <xf numFmtId="0" fontId="4" fillId="0" borderId="3" xfId="3" applyFont="1" applyFill="1" applyBorder="1" applyAlignment="1">
      <alignment vertical="center" wrapText="1"/>
    </xf>
    <xf numFmtId="0" fontId="4" fillId="0" borderId="5" xfId="3" applyFont="1" applyFill="1" applyBorder="1" applyAlignment="1">
      <alignment vertical="center" wrapText="1"/>
    </xf>
    <xf numFmtId="166" fontId="2" fillId="0" borderId="8" xfId="0" applyNumberFormat="1" applyFont="1" applyFill="1" applyBorder="1" applyAlignment="1">
      <alignment horizontal="center" vertical="center"/>
    </xf>
    <xf numFmtId="0" fontId="4" fillId="0" borderId="2" xfId="3" applyFont="1" applyFill="1" applyBorder="1" applyAlignment="1">
      <alignment vertical="center" wrapText="1"/>
    </xf>
    <xf numFmtId="166" fontId="2" fillId="0" borderId="9" xfId="0" applyNumberFormat="1" applyFont="1" applyFill="1" applyBorder="1" applyAlignment="1">
      <alignment horizontal="center" vertical="center"/>
    </xf>
    <xf numFmtId="15" fontId="2" fillId="0" borderId="10" xfId="0" applyNumberFormat="1" applyFont="1" applyBorder="1" applyAlignment="1">
      <alignment vertical="center"/>
    </xf>
    <xf numFmtId="166" fontId="2" fillId="0" borderId="10" xfId="0" applyNumberFormat="1" applyFont="1" applyFill="1" applyBorder="1" applyAlignment="1">
      <alignment horizontal="center" vertical="center"/>
    </xf>
    <xf numFmtId="0" fontId="2" fillId="0" borderId="10" xfId="0" applyFont="1" applyFill="1" applyBorder="1" applyAlignment="1">
      <alignment vertical="center" wrapText="1"/>
    </xf>
    <xf numFmtId="164" fontId="2" fillId="0" borderId="10" xfId="1" applyNumberFormat="1" applyFont="1" applyFill="1" applyBorder="1" applyAlignment="1">
      <alignment vertical="center"/>
    </xf>
    <xf numFmtId="164" fontId="2" fillId="0" borderId="10" xfId="1" applyNumberFormat="1" applyFont="1" applyFill="1" applyBorder="1" applyAlignment="1">
      <alignment vertical="center" wrapText="1"/>
    </xf>
    <xf numFmtId="0" fontId="4" fillId="0" borderId="10" xfId="3" applyFont="1" applyFill="1" applyBorder="1" applyAlignment="1">
      <alignment vertical="center" wrapText="1"/>
    </xf>
    <xf numFmtId="0" fontId="4" fillId="0" borderId="6" xfId="3" applyFont="1" applyFill="1" applyBorder="1" applyAlignment="1">
      <alignment vertical="center" wrapText="1"/>
    </xf>
    <xf numFmtId="0" fontId="4" fillId="0" borderId="7" xfId="3" applyFont="1" applyFill="1" applyBorder="1" applyAlignment="1">
      <alignment vertical="center" wrapText="1"/>
    </xf>
    <xf numFmtId="0" fontId="3" fillId="0" borderId="0" xfId="3" applyFill="1" applyBorder="1" applyAlignment="1">
      <alignment vertical="center" wrapText="1"/>
    </xf>
    <xf numFmtId="15" fontId="4" fillId="0" borderId="11" xfId="0" applyNumberFormat="1" applyFont="1" applyBorder="1" applyAlignment="1">
      <alignment vertical="center"/>
    </xf>
    <xf numFmtId="166" fontId="4" fillId="0" borderId="11" xfId="0" applyNumberFormat="1" applyFont="1" applyBorder="1" applyAlignment="1">
      <alignment horizontal="center" vertical="center"/>
    </xf>
    <xf numFmtId="0" fontId="4" fillId="0" borderId="11" xfId="0" applyFont="1" applyBorder="1" applyAlignment="1">
      <alignment vertical="center" wrapText="1"/>
    </xf>
    <xf numFmtId="164" fontId="4" fillId="0" borderId="11" xfId="1" applyNumberFormat="1" applyFont="1" applyFill="1" applyBorder="1" applyAlignment="1">
      <alignment vertical="center"/>
    </xf>
    <xf numFmtId="164" fontId="4" fillId="0" borderId="11" xfId="1" applyNumberFormat="1" applyFont="1" applyBorder="1" applyAlignment="1">
      <alignment vertical="center"/>
    </xf>
    <xf numFmtId="164" fontId="4" fillId="0" borderId="11" xfId="1" applyNumberFormat="1" applyFont="1" applyBorder="1" applyAlignment="1">
      <alignment vertical="center" wrapText="1"/>
    </xf>
    <xf numFmtId="15" fontId="4" fillId="0" borderId="0" xfId="0" applyNumberFormat="1" applyFont="1" applyBorder="1" applyAlignment="1">
      <alignment vertical="center"/>
    </xf>
    <xf numFmtId="166" fontId="4" fillId="0" borderId="0" xfId="0" applyNumberFormat="1" applyFont="1" applyBorder="1" applyAlignment="1">
      <alignment horizontal="center" vertical="center"/>
    </xf>
    <xf numFmtId="0" fontId="4" fillId="0" borderId="0" xfId="0" applyFont="1" applyBorder="1" applyAlignment="1">
      <alignment vertical="center" wrapText="1"/>
    </xf>
    <xf numFmtId="164" fontId="4" fillId="0" borderId="0" xfId="1" applyNumberFormat="1" applyFont="1" applyFill="1" applyBorder="1" applyAlignment="1">
      <alignment vertical="center"/>
    </xf>
    <xf numFmtId="164" fontId="4" fillId="0" borderId="0" xfId="1" applyNumberFormat="1" applyFont="1" applyBorder="1" applyAlignment="1">
      <alignment vertical="center"/>
    </xf>
    <xf numFmtId="164" fontId="4" fillId="0" borderId="0" xfId="1" applyNumberFormat="1" applyFont="1" applyBorder="1" applyAlignment="1">
      <alignment vertical="center" wrapText="1"/>
    </xf>
    <xf numFmtId="166" fontId="2" fillId="0" borderId="0" xfId="0" applyNumberFormat="1" applyFont="1" applyAlignment="1">
      <alignment horizontal="center" vertical="center"/>
    </xf>
    <xf numFmtId="164" fontId="2" fillId="0" borderId="0" xfId="1" applyNumberFormat="1" applyFont="1" applyFill="1" applyAlignment="1">
      <alignment vertical="center" wrapText="1"/>
    </xf>
    <xf numFmtId="164" fontId="2" fillId="0" borderId="0" xfId="0" applyNumberFormat="1" applyFont="1" applyAlignment="1">
      <alignment vertical="center" wrapText="1"/>
    </xf>
    <xf numFmtId="43" fontId="2" fillId="0" borderId="0" xfId="1" applyFont="1" applyAlignment="1">
      <alignment horizontal="center" vertical="center"/>
    </xf>
    <xf numFmtId="167" fontId="2" fillId="0" borderId="0" xfId="2" applyNumberFormat="1" applyFont="1" applyAlignment="1">
      <alignment horizontal="center" vertical="center"/>
    </xf>
    <xf numFmtId="165" fontId="2" fillId="0" borderId="7" xfId="1" applyNumberFormat="1" applyFont="1" applyFill="1" applyBorder="1" applyAlignment="1">
      <alignment vertical="center"/>
    </xf>
    <xf numFmtId="0" fontId="4" fillId="0" borderId="5" xfId="3" applyFont="1" applyBorder="1" applyAlignment="1">
      <alignment vertical="center" wrapText="1"/>
    </xf>
    <xf numFmtId="165" fontId="2" fillId="0" borderId="4" xfId="1" applyNumberFormat="1" applyFont="1" applyFill="1" applyBorder="1" applyAlignment="1">
      <alignment vertical="center"/>
    </xf>
    <xf numFmtId="0" fontId="2" fillId="0" borderId="6" xfId="0" applyFont="1" applyFill="1" applyBorder="1" applyAlignment="1">
      <alignment vertical="center"/>
    </xf>
    <xf numFmtId="168" fontId="2" fillId="0" borderId="0" xfId="1" applyNumberFormat="1" applyFont="1" applyAlignment="1">
      <alignment vertical="center"/>
    </xf>
    <xf numFmtId="165" fontId="2" fillId="0" borderId="6" xfId="1" applyNumberFormat="1" applyFont="1" applyFill="1" applyBorder="1" applyAlignment="1">
      <alignment vertical="center"/>
    </xf>
    <xf numFmtId="165" fontId="2" fillId="0" borderId="0" xfId="1" applyNumberFormat="1" applyFont="1" applyFill="1" applyAlignment="1">
      <alignment horizontal="left" vertical="center"/>
    </xf>
    <xf numFmtId="165" fontId="2" fillId="0" borderId="1" xfId="1" applyNumberFormat="1" applyFont="1" applyFill="1" applyBorder="1" applyAlignment="1">
      <alignment horizontal="center" vertical="center"/>
    </xf>
    <xf numFmtId="165" fontId="2" fillId="0" borderId="3" xfId="1" applyNumberFormat="1" applyFont="1" applyFill="1" applyBorder="1" applyAlignment="1">
      <alignment vertical="center"/>
    </xf>
    <xf numFmtId="165" fontId="2" fillId="0" borderId="10" xfId="1" applyNumberFormat="1" applyFont="1" applyFill="1" applyBorder="1" applyAlignment="1">
      <alignment vertical="center"/>
    </xf>
    <xf numFmtId="165" fontId="2" fillId="0" borderId="2" xfId="2" applyNumberFormat="1" applyFont="1" applyFill="1" applyBorder="1" applyAlignment="1">
      <alignment vertical="center"/>
    </xf>
    <xf numFmtId="165" fontId="2" fillId="0" borderId="4" xfId="2" applyNumberFormat="1" applyFont="1" applyFill="1" applyBorder="1" applyAlignment="1">
      <alignment vertical="center"/>
    </xf>
    <xf numFmtId="165" fontId="2" fillId="0" borderId="5" xfId="2" applyNumberFormat="1" applyFont="1" applyFill="1" applyBorder="1" applyAlignment="1">
      <alignment vertical="center"/>
    </xf>
    <xf numFmtId="165" fontId="2" fillId="0" borderId="2" xfId="1" applyNumberFormat="1" applyFont="1" applyFill="1" applyBorder="1" applyAlignment="1">
      <alignment vertical="center"/>
    </xf>
    <xf numFmtId="165" fontId="2" fillId="0" borderId="5" xfId="1" applyNumberFormat="1" applyFont="1" applyFill="1" applyBorder="1" applyAlignment="1">
      <alignment vertical="center"/>
    </xf>
    <xf numFmtId="165" fontId="4" fillId="0" borderId="11" xfId="1" applyNumberFormat="1" applyFont="1" applyFill="1" applyBorder="1" applyAlignment="1">
      <alignment vertical="center"/>
    </xf>
    <xf numFmtId="165" fontId="4" fillId="0" borderId="0" xfId="1" applyNumberFormat="1" applyFont="1" applyFill="1" applyBorder="1" applyAlignment="1">
      <alignment vertical="center"/>
    </xf>
    <xf numFmtId="165" fontId="2" fillId="0" borderId="0" xfId="1" applyNumberFormat="1" applyFont="1" applyFill="1" applyAlignment="1">
      <alignment vertical="center"/>
    </xf>
    <xf numFmtId="15" fontId="2" fillId="0" borderId="12" xfId="0" applyNumberFormat="1" applyFont="1" applyBorder="1" applyAlignment="1">
      <alignment vertical="center"/>
    </xf>
    <xf numFmtId="166" fontId="2" fillId="0" borderId="12" xfId="0" applyNumberFormat="1" applyFont="1" applyFill="1" applyBorder="1" applyAlignment="1">
      <alignment horizontal="center" vertical="center"/>
    </xf>
    <xf numFmtId="0" fontId="2" fillId="0" borderId="12" xfId="0" applyFont="1" applyFill="1" applyBorder="1" applyAlignment="1">
      <alignment vertical="center" wrapText="1"/>
    </xf>
    <xf numFmtId="165" fontId="2" fillId="0" borderId="12" xfId="2" applyNumberFormat="1" applyFont="1" applyFill="1" applyBorder="1" applyAlignment="1">
      <alignment vertical="center"/>
    </xf>
    <xf numFmtId="164" fontId="2" fillId="0" borderId="12" xfId="1" applyNumberFormat="1" applyFont="1" applyFill="1" applyBorder="1" applyAlignment="1">
      <alignment vertical="center"/>
    </xf>
    <xf numFmtId="164" fontId="2" fillId="0" borderId="12" xfId="1" applyNumberFormat="1" applyFont="1" applyFill="1" applyBorder="1" applyAlignment="1">
      <alignment vertical="center" wrapText="1"/>
    </xf>
    <xf numFmtId="0" fontId="2" fillId="0" borderId="1" xfId="0" applyFont="1" applyBorder="1" applyAlignment="1">
      <alignment horizontal="center" vertical="center" wrapText="1"/>
    </xf>
  </cellXfs>
  <cellStyles count="4">
    <cellStyle name="Comma" xfId="1" builtinId="3"/>
    <cellStyle name="Comma [0]" xfId="2" builtinId="6"/>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zoomScale="80" zoomScaleNormal="80" workbookViewId="0">
      <pane ySplit="3" topLeftCell="A10" activePane="bottomLeft" state="frozen"/>
      <selection pane="bottomLeft" activeCell="J14" sqref="J14"/>
    </sheetView>
  </sheetViews>
  <sheetFormatPr defaultColWidth="9.21875" defaultRowHeight="14.4" x14ac:dyDescent="0.3"/>
  <cols>
    <col min="1" max="1" width="11.5546875" style="1" customWidth="1"/>
    <col min="2" max="3" width="11.5546875" style="2" customWidth="1"/>
    <col min="4" max="4" width="29.5546875" style="3" customWidth="1"/>
    <col min="5" max="5" width="9.44140625" style="100" customWidth="1"/>
    <col min="6" max="6" width="11.77734375" style="5" bestFit="1" customWidth="1"/>
    <col min="7" max="7" width="14.5546875" style="5" bestFit="1" customWidth="1"/>
    <col min="8" max="8" width="9.77734375" style="6" bestFit="1" customWidth="1"/>
    <col min="9" max="9" width="62.109375" style="7" customWidth="1"/>
    <col min="10" max="10" width="62.33203125" style="1" customWidth="1"/>
    <col min="11" max="11" width="37.44140625" style="1" customWidth="1"/>
    <col min="12" max="16384" width="9.21875" style="1"/>
  </cols>
  <sheetData>
    <row r="1" spans="1:10" x14ac:dyDescent="0.3">
      <c r="E1" s="89"/>
      <c r="F1" s="4"/>
      <c r="H1" s="87"/>
      <c r="J1" s="1" t="s">
        <v>0</v>
      </c>
    </row>
    <row r="2" spans="1:10" x14ac:dyDescent="0.3">
      <c r="E2" s="89"/>
      <c r="F2" s="4" t="s">
        <v>9</v>
      </c>
      <c r="G2" s="5">
        <v>10900</v>
      </c>
      <c r="H2" s="8"/>
      <c r="I2" s="9"/>
      <c r="J2" s="1" t="s">
        <v>51</v>
      </c>
    </row>
    <row r="3" spans="1:10" s="2" customFormat="1" ht="29.4" thickBot="1" x14ac:dyDescent="0.35">
      <c r="A3" s="10" t="s">
        <v>1</v>
      </c>
      <c r="B3" s="10" t="s">
        <v>2</v>
      </c>
      <c r="C3" s="10" t="s">
        <v>3</v>
      </c>
      <c r="D3" s="11"/>
      <c r="E3" s="90" t="s">
        <v>11</v>
      </c>
      <c r="F3" s="12" t="s">
        <v>45</v>
      </c>
      <c r="G3" s="13" t="s">
        <v>4</v>
      </c>
      <c r="H3" s="14" t="s">
        <v>5</v>
      </c>
      <c r="I3" s="107"/>
    </row>
    <row r="4" spans="1:10" ht="15" thickTop="1" x14ac:dyDescent="0.3">
      <c r="A4" s="15">
        <v>43260</v>
      </c>
      <c r="B4" s="16">
        <v>0.31597222222222221</v>
      </c>
      <c r="C4" s="42">
        <v>0.4375</v>
      </c>
      <c r="D4" s="46" t="s">
        <v>40</v>
      </c>
      <c r="E4" s="83"/>
      <c r="F4" s="44">
        <v>1223220</v>
      </c>
      <c r="G4" s="44"/>
      <c r="H4" s="45"/>
      <c r="I4" s="46"/>
    </row>
    <row r="5" spans="1:10" x14ac:dyDescent="0.3">
      <c r="A5" s="57"/>
      <c r="B5" s="58">
        <v>0.63888888888888895</v>
      </c>
      <c r="C5" s="21">
        <v>0.77777777777777779</v>
      </c>
      <c r="D5" s="24" t="s">
        <v>10</v>
      </c>
      <c r="E5" s="91"/>
      <c r="F5" s="22">
        <v>10117311.42</v>
      </c>
      <c r="G5" s="22"/>
      <c r="H5" s="23"/>
      <c r="I5" s="24"/>
    </row>
    <row r="6" spans="1:10" ht="15" thickBot="1" x14ac:dyDescent="0.35">
      <c r="A6" s="57"/>
      <c r="B6" s="58"/>
      <c r="C6" s="58"/>
      <c r="D6" s="59" t="s">
        <v>35</v>
      </c>
      <c r="E6" s="92"/>
      <c r="F6" s="60"/>
      <c r="G6" s="60"/>
      <c r="H6" s="61"/>
      <c r="I6" s="59"/>
    </row>
    <row r="7" spans="1:10" ht="15" thickTop="1" x14ac:dyDescent="0.3">
      <c r="A7" s="15">
        <v>43261</v>
      </c>
      <c r="B7" s="16">
        <v>0.25</v>
      </c>
      <c r="C7" s="16">
        <v>0.36319444444444443</v>
      </c>
      <c r="D7" s="17" t="s">
        <v>36</v>
      </c>
      <c r="E7" s="93"/>
      <c r="F7" s="18">
        <v>1387812</v>
      </c>
      <c r="G7" s="18"/>
      <c r="H7" s="19"/>
      <c r="I7" s="17"/>
    </row>
    <row r="8" spans="1:10" x14ac:dyDescent="0.3">
      <c r="A8" s="25"/>
      <c r="B8" s="26"/>
      <c r="C8" s="26"/>
      <c r="D8" s="27" t="s">
        <v>37</v>
      </c>
      <c r="E8" s="94"/>
      <c r="F8" s="28">
        <v>0</v>
      </c>
      <c r="G8" s="28"/>
      <c r="H8" s="29"/>
      <c r="I8" s="27"/>
    </row>
    <row r="9" spans="1:10" x14ac:dyDescent="0.3">
      <c r="A9" s="30"/>
      <c r="B9" s="31"/>
      <c r="C9" s="31"/>
      <c r="D9" s="32" t="s">
        <v>48</v>
      </c>
      <c r="E9" s="95">
        <f>31.2/2</f>
        <v>15.6</v>
      </c>
      <c r="F9" s="33">
        <v>170040</v>
      </c>
      <c r="G9" s="33">
        <v>300</v>
      </c>
      <c r="H9" s="34"/>
      <c r="I9" s="32" t="s">
        <v>55</v>
      </c>
    </row>
    <row r="10" spans="1:10" ht="43.8" thickBot="1" x14ac:dyDescent="0.35">
      <c r="A10" s="36"/>
      <c r="B10" s="37"/>
      <c r="C10" s="37"/>
      <c r="D10" s="86" t="s">
        <v>49</v>
      </c>
      <c r="E10" s="88">
        <f>466.52/2</f>
        <v>233.26</v>
      </c>
      <c r="F10" s="39">
        <v>2530667.7477000002</v>
      </c>
      <c r="G10" s="39"/>
      <c r="H10" s="40"/>
      <c r="I10" s="38" t="s">
        <v>50</v>
      </c>
    </row>
    <row r="11" spans="1:10" ht="30" thickTop="1" thickBot="1" x14ac:dyDescent="0.35">
      <c r="A11" s="41">
        <v>43262</v>
      </c>
      <c r="B11" s="42"/>
      <c r="C11" s="42"/>
      <c r="D11" s="43" t="s">
        <v>41</v>
      </c>
      <c r="E11" s="83"/>
      <c r="F11" s="44"/>
      <c r="G11" s="44">
        <v>100</v>
      </c>
      <c r="H11" s="45"/>
      <c r="I11" s="46" t="s">
        <v>39</v>
      </c>
      <c r="J11" s="47"/>
    </row>
    <row r="12" spans="1:10" ht="15" thickTop="1" x14ac:dyDescent="0.3">
      <c r="A12" s="15">
        <v>43263</v>
      </c>
      <c r="B12" s="16"/>
      <c r="C12" s="16"/>
      <c r="D12" s="17" t="s">
        <v>38</v>
      </c>
      <c r="E12" s="96"/>
      <c r="F12" s="18"/>
      <c r="G12" s="18">
        <v>300</v>
      </c>
      <c r="H12" s="19"/>
      <c r="I12" s="17"/>
      <c r="J12" s="35"/>
    </row>
    <row r="13" spans="1:10" ht="29.4" thickBot="1" x14ac:dyDescent="0.35">
      <c r="A13" s="36"/>
      <c r="B13" s="37"/>
      <c r="C13" s="37"/>
      <c r="D13" s="38" t="s">
        <v>46</v>
      </c>
      <c r="E13" s="88">
        <f>182.68/3</f>
        <v>60.893333333333338</v>
      </c>
      <c r="F13" s="39">
        <v>689194</v>
      </c>
      <c r="G13" s="39">
        <v>25</v>
      </c>
      <c r="H13" s="40"/>
      <c r="I13" s="38" t="s">
        <v>47</v>
      </c>
    </row>
    <row r="14" spans="1:10" ht="159" thickTop="1" x14ac:dyDescent="0.3">
      <c r="A14" s="41">
        <v>43264</v>
      </c>
      <c r="B14" s="42">
        <v>0.29166666666666669</v>
      </c>
      <c r="C14" s="42">
        <v>0.35416666666666669</v>
      </c>
      <c r="D14" s="46" t="s">
        <v>22</v>
      </c>
      <c r="E14" s="83"/>
      <c r="F14" s="44"/>
      <c r="G14" s="44">
        <v>150</v>
      </c>
      <c r="H14" s="45"/>
      <c r="I14" s="46" t="s">
        <v>24</v>
      </c>
    </row>
    <row r="15" spans="1:10" ht="28.8" x14ac:dyDescent="0.3">
      <c r="A15" s="25"/>
      <c r="B15" s="26"/>
      <c r="C15" s="26"/>
      <c r="D15" s="27" t="s">
        <v>23</v>
      </c>
      <c r="E15" s="85">
        <f>98/3</f>
        <v>32.666666666666664</v>
      </c>
      <c r="F15" s="28">
        <v>356066.66666666663</v>
      </c>
      <c r="G15" s="28">
        <v>20</v>
      </c>
      <c r="H15" s="29"/>
      <c r="I15" s="27" t="s">
        <v>16</v>
      </c>
    </row>
    <row r="16" spans="1:10" ht="129.6" x14ac:dyDescent="0.3">
      <c r="A16" s="25"/>
      <c r="B16" s="26"/>
      <c r="C16" s="26"/>
      <c r="D16" s="27" t="s">
        <v>17</v>
      </c>
      <c r="E16" s="85"/>
      <c r="F16" s="28"/>
      <c r="G16" s="28">
        <v>20</v>
      </c>
      <c r="H16" s="29"/>
      <c r="I16" s="27" t="s">
        <v>18</v>
      </c>
    </row>
    <row r="17" spans="1:10" ht="43.2" x14ac:dyDescent="0.3">
      <c r="A17" s="25"/>
      <c r="B17" s="26"/>
      <c r="C17" s="26"/>
      <c r="D17" s="27" t="s">
        <v>25</v>
      </c>
      <c r="E17" s="85"/>
      <c r="F17" s="28"/>
      <c r="G17" s="28">
        <v>20</v>
      </c>
      <c r="H17" s="29"/>
      <c r="I17" s="27" t="s">
        <v>26</v>
      </c>
    </row>
    <row r="18" spans="1:10" x14ac:dyDescent="0.3">
      <c r="A18" s="25"/>
      <c r="B18" s="26"/>
      <c r="C18" s="26"/>
      <c r="D18" s="27" t="s">
        <v>27</v>
      </c>
      <c r="E18" s="85"/>
      <c r="F18" s="28"/>
      <c r="G18" s="28">
        <v>20</v>
      </c>
      <c r="H18" s="29"/>
      <c r="I18" s="27" t="s">
        <v>28</v>
      </c>
    </row>
    <row r="19" spans="1:10" x14ac:dyDescent="0.3">
      <c r="A19" s="25"/>
      <c r="B19" s="26"/>
      <c r="C19" s="26"/>
      <c r="D19" s="27" t="s">
        <v>19</v>
      </c>
      <c r="E19" s="85"/>
      <c r="F19" s="28"/>
      <c r="G19" s="28">
        <v>20</v>
      </c>
      <c r="H19" s="29"/>
      <c r="I19" s="27"/>
    </row>
    <row r="20" spans="1:10" ht="29.4" thickBot="1" x14ac:dyDescent="0.35">
      <c r="A20" s="36"/>
      <c r="B20" s="37"/>
      <c r="C20" s="37"/>
      <c r="D20" s="38" t="s">
        <v>12</v>
      </c>
      <c r="E20" s="88"/>
      <c r="F20" s="39">
        <v>678793.33333333337</v>
      </c>
      <c r="G20" s="39">
        <v>20</v>
      </c>
      <c r="H20" s="40"/>
      <c r="I20" s="38" t="s">
        <v>42</v>
      </c>
    </row>
    <row r="21" spans="1:10" ht="43.8" thickTop="1" x14ac:dyDescent="0.3">
      <c r="A21" s="30">
        <v>43265</v>
      </c>
      <c r="B21" s="48">
        <v>0.33333333333333331</v>
      </c>
      <c r="C21" s="48"/>
      <c r="D21" s="32" t="s">
        <v>21</v>
      </c>
      <c r="E21" s="97"/>
      <c r="F21" s="33"/>
      <c r="G21" s="49">
        <v>80</v>
      </c>
      <c r="H21" s="50"/>
      <c r="I21" s="84" t="s">
        <v>29</v>
      </c>
    </row>
    <row r="22" spans="1:10" x14ac:dyDescent="0.3">
      <c r="A22" s="30"/>
      <c r="B22" s="48"/>
      <c r="C22" s="48"/>
      <c r="D22" s="32" t="s">
        <v>30</v>
      </c>
      <c r="E22" s="97"/>
      <c r="F22" s="33"/>
      <c r="G22" s="49">
        <v>20</v>
      </c>
      <c r="H22" s="50"/>
      <c r="I22" s="51"/>
    </row>
    <row r="23" spans="1:10" ht="29.4" thickBot="1" x14ac:dyDescent="0.35">
      <c r="A23" s="30"/>
      <c r="B23" s="31"/>
      <c r="C23" s="31"/>
      <c r="D23" s="32" t="s">
        <v>20</v>
      </c>
      <c r="E23" s="97">
        <f>411.37/3</f>
        <v>137.12333333333333</v>
      </c>
      <c r="F23" s="33">
        <v>1509846.3499999999</v>
      </c>
      <c r="G23" s="33">
        <v>20</v>
      </c>
      <c r="H23" s="34"/>
      <c r="I23" s="53" t="s">
        <v>43</v>
      </c>
    </row>
    <row r="24" spans="1:10" ht="15" thickTop="1" x14ac:dyDescent="0.3">
      <c r="A24" s="15">
        <v>43266</v>
      </c>
      <c r="B24" s="16">
        <v>0.45833333333333331</v>
      </c>
      <c r="C24" s="54"/>
      <c r="D24" s="17" t="s">
        <v>31</v>
      </c>
      <c r="E24" s="96"/>
      <c r="F24" s="18"/>
      <c r="G24" s="18">
        <v>50</v>
      </c>
      <c r="H24" s="19"/>
      <c r="I24" s="55"/>
    </row>
    <row r="25" spans="1:10" x14ac:dyDescent="0.3">
      <c r="A25" s="20"/>
      <c r="B25" s="21"/>
      <c r="C25" s="56"/>
      <c r="D25" s="24" t="s">
        <v>33</v>
      </c>
      <c r="E25" s="91"/>
      <c r="F25" s="22"/>
      <c r="G25" s="22">
        <v>90</v>
      </c>
      <c r="H25" s="23"/>
      <c r="I25" s="52"/>
    </row>
    <row r="26" spans="1:10" x14ac:dyDescent="0.3">
      <c r="A26" s="20"/>
      <c r="B26" s="21"/>
      <c r="C26" s="21"/>
      <c r="D26" s="24" t="s">
        <v>34</v>
      </c>
      <c r="E26" s="91"/>
      <c r="F26" s="22"/>
      <c r="G26" s="22">
        <v>120</v>
      </c>
      <c r="H26" s="23"/>
      <c r="I26" s="52"/>
    </row>
    <row r="27" spans="1:10" ht="15" thickBot="1" x14ac:dyDescent="0.35">
      <c r="A27" s="30"/>
      <c r="B27" s="31"/>
      <c r="C27" s="31"/>
      <c r="D27" s="32" t="s">
        <v>32</v>
      </c>
      <c r="E27" s="97">
        <f>633.74/3</f>
        <v>211.24666666666667</v>
      </c>
      <c r="F27" s="33">
        <v>2301368</v>
      </c>
      <c r="G27" s="33">
        <v>15</v>
      </c>
      <c r="H27" s="34"/>
      <c r="I27" s="53" t="s">
        <v>44</v>
      </c>
    </row>
    <row r="28" spans="1:10" ht="29.4" thickTop="1" x14ac:dyDescent="0.3">
      <c r="A28" s="15">
        <v>43268</v>
      </c>
      <c r="B28" s="16"/>
      <c r="C28" s="16"/>
      <c r="D28" s="17" t="s">
        <v>56</v>
      </c>
      <c r="E28" s="96"/>
      <c r="F28" s="18"/>
      <c r="G28" s="18">
        <v>800</v>
      </c>
      <c r="H28" s="19"/>
      <c r="I28" s="55"/>
    </row>
    <row r="29" spans="1:10" ht="15" thickBot="1" x14ac:dyDescent="0.35">
      <c r="A29" s="57"/>
      <c r="B29" s="58"/>
      <c r="C29" s="58"/>
      <c r="D29" s="59" t="s">
        <v>57</v>
      </c>
      <c r="E29" s="92">
        <f>92.92/3</f>
        <v>30.973333333333333</v>
      </c>
      <c r="F29" s="60">
        <v>335421</v>
      </c>
      <c r="G29" s="60"/>
      <c r="H29" s="61"/>
      <c r="I29" s="62" t="s">
        <v>52</v>
      </c>
    </row>
    <row r="30" spans="1:10" ht="15" thickTop="1" x14ac:dyDescent="0.3">
      <c r="A30" s="15">
        <v>43269</v>
      </c>
      <c r="B30" s="16"/>
      <c r="C30" s="16"/>
      <c r="D30" s="17" t="s">
        <v>59</v>
      </c>
      <c r="E30" s="96"/>
      <c r="F30" s="18"/>
      <c r="G30" s="18"/>
      <c r="H30" s="19"/>
      <c r="I30" s="55" t="s">
        <v>58</v>
      </c>
      <c r="J30" s="47"/>
    </row>
    <row r="31" spans="1:10" ht="15" thickBot="1" x14ac:dyDescent="0.35">
      <c r="A31" s="36"/>
      <c r="B31" s="37"/>
      <c r="C31" s="37"/>
      <c r="D31" s="38" t="s">
        <v>60</v>
      </c>
      <c r="E31" s="88">
        <f>185.59/3</f>
        <v>61.863333333333337</v>
      </c>
      <c r="F31" s="39">
        <v>682064.33333333337</v>
      </c>
      <c r="G31" s="39"/>
      <c r="H31" s="40"/>
      <c r="I31" s="63" t="s">
        <v>61</v>
      </c>
      <c r="J31" s="47"/>
    </row>
    <row r="32" spans="1:10" ht="15" thickTop="1" x14ac:dyDescent="0.3">
      <c r="A32" s="41">
        <v>43270</v>
      </c>
      <c r="B32" s="42"/>
      <c r="C32" s="42"/>
      <c r="D32" s="46" t="s">
        <v>62</v>
      </c>
      <c r="E32" s="83">
        <f>63/3</f>
        <v>21</v>
      </c>
      <c r="F32" s="44">
        <v>226417</v>
      </c>
      <c r="G32" s="44"/>
      <c r="H32" s="45"/>
      <c r="I32" s="64" t="s">
        <v>63</v>
      </c>
    </row>
    <row r="33" spans="1:10" x14ac:dyDescent="0.3">
      <c r="A33" s="20"/>
      <c r="B33" s="21"/>
      <c r="C33" s="21"/>
      <c r="D33" s="24" t="s">
        <v>65</v>
      </c>
      <c r="E33" s="91">
        <f>198.45/3</f>
        <v>66.149999999999991</v>
      </c>
      <c r="F33" s="22">
        <v>716284.33333333337</v>
      </c>
      <c r="G33" s="22"/>
      <c r="H33" s="23"/>
      <c r="I33" s="52" t="s">
        <v>66</v>
      </c>
      <c r="J33" s="65"/>
    </row>
    <row r="34" spans="1:10" ht="15" thickBot="1" x14ac:dyDescent="0.35">
      <c r="A34" s="36"/>
      <c r="B34" s="37"/>
      <c r="C34" s="37"/>
      <c r="D34" s="38" t="s">
        <v>64</v>
      </c>
      <c r="E34" s="88">
        <f>414/3</f>
        <v>138</v>
      </c>
      <c r="F34" s="39">
        <v>1485807.6666666667</v>
      </c>
      <c r="G34" s="39"/>
      <c r="H34" s="40"/>
      <c r="I34" s="63" t="s">
        <v>67</v>
      </c>
      <c r="J34" s="47"/>
    </row>
    <row r="35" spans="1:10" ht="30" thickTop="1" thickBot="1" x14ac:dyDescent="0.35">
      <c r="A35" s="101">
        <v>43271</v>
      </c>
      <c r="B35" s="102"/>
      <c r="C35" s="102"/>
      <c r="D35" s="103" t="s">
        <v>68</v>
      </c>
      <c r="E35" s="104">
        <f>185.85/3</f>
        <v>61.949999999999996</v>
      </c>
      <c r="F35" s="105">
        <v>665797.66666666663</v>
      </c>
      <c r="G35" s="105"/>
      <c r="H35" s="106"/>
      <c r="I35" s="103" t="s">
        <v>69</v>
      </c>
    </row>
    <row r="36" spans="1:10" ht="15.6" thickTop="1" thickBot="1" x14ac:dyDescent="0.35">
      <c r="A36" s="66">
        <v>43275</v>
      </c>
      <c r="B36" s="67"/>
      <c r="C36" s="67"/>
      <c r="D36" s="68" t="s">
        <v>54</v>
      </c>
      <c r="E36" s="98"/>
      <c r="F36" s="69">
        <v>1845200</v>
      </c>
      <c r="G36" s="70"/>
      <c r="H36" s="71"/>
      <c r="I36" s="68"/>
    </row>
    <row r="37" spans="1:10" ht="15" thickTop="1" x14ac:dyDescent="0.3">
      <c r="A37" s="72" t="s">
        <v>6</v>
      </c>
      <c r="B37" s="73"/>
      <c r="C37" s="73"/>
      <c r="D37" s="74"/>
      <c r="E37" s="99"/>
      <c r="F37" s="75"/>
      <c r="G37" s="76"/>
      <c r="H37" s="77"/>
      <c r="I37" s="74"/>
    </row>
    <row r="38" spans="1:10" x14ac:dyDescent="0.3">
      <c r="B38" s="78"/>
      <c r="C38" s="78"/>
      <c r="E38" s="100">
        <f>SUM(E4:E36)</f>
        <v>1070.7266666666667</v>
      </c>
      <c r="F38" s="5">
        <f>SUM(F4:F36)</f>
        <v>26921311.517700002</v>
      </c>
      <c r="G38" s="5">
        <f>SUM(G4:G37)</f>
        <v>2190</v>
      </c>
      <c r="H38" s="79"/>
      <c r="I38" s="3"/>
    </row>
    <row r="39" spans="1:10" x14ac:dyDescent="0.3">
      <c r="B39" s="78"/>
      <c r="C39" s="78"/>
    </row>
    <row r="40" spans="1:10" x14ac:dyDescent="0.3">
      <c r="A40" s="1" t="s">
        <v>15</v>
      </c>
      <c r="B40" s="78"/>
      <c r="C40" s="78"/>
      <c r="D40" s="80">
        <f>F38</f>
        <v>26921311.517700002</v>
      </c>
    </row>
    <row r="41" spans="1:10" x14ac:dyDescent="0.3">
      <c r="A41" s="1" t="s">
        <v>53</v>
      </c>
      <c r="B41" s="78" t="s">
        <v>13</v>
      </c>
      <c r="C41" s="82">
        <v>1.52</v>
      </c>
      <c r="D41" s="80">
        <f>G38/100*13.8*C41*G2/3</f>
        <v>1669060.32</v>
      </c>
    </row>
    <row r="42" spans="1:10" x14ac:dyDescent="0.3">
      <c r="A42" s="1" t="s">
        <v>7</v>
      </c>
      <c r="B42" s="78" t="s">
        <v>14</v>
      </c>
      <c r="C42" s="81">
        <v>15</v>
      </c>
      <c r="D42" s="80">
        <f>10*3*C42*G2</f>
        <v>4905000</v>
      </c>
    </row>
    <row r="43" spans="1:10" x14ac:dyDescent="0.3">
      <c r="A43" s="1" t="s">
        <v>8</v>
      </c>
      <c r="B43" s="78"/>
      <c r="C43" s="78"/>
      <c r="D43" s="80">
        <f>SUM(D40:D42)</f>
        <v>33495371.837700002</v>
      </c>
    </row>
    <row r="44" spans="1:10" x14ac:dyDescent="0.3">
      <c r="C44" s="78"/>
    </row>
    <row r="45" spans="1:10" x14ac:dyDescent="0.3">
      <c r="C45" s="78"/>
    </row>
  </sheetData>
  <pageMargins left="0.7" right="0.7" top="0.75" bottom="0.75" header="0.3" footer="0.3"/>
  <pageSetup paperSize="9" scale="7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Itinerary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Merry Dju</dc:creator>
  <cp:lastModifiedBy>Merry</cp:lastModifiedBy>
  <cp:lastPrinted>2018-06-08T07:28:49Z</cp:lastPrinted>
  <dcterms:created xsi:type="dcterms:W3CDTF">2017-07-24T16:34:48Z</dcterms:created>
  <dcterms:modified xsi:type="dcterms:W3CDTF">2018-07-07T15:38:03Z</dcterms:modified>
</cp:coreProperties>
</file>